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<sst xmlns="http://schemas.openxmlformats.org/spreadsheetml/2006/main" count="90" uniqueCount="90">
  <si>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</si>
  <si>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</si>
  <si>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</si>
  <si>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</si>
  <si>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</si>
  <si>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</si>
  <si>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</si>
  <si>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</si>
  <si>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</si>
  <si>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</si>
  <si>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</si>
  <si>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</si>
  <si>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</si>
  <si>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</si>
  <si>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</si>
  <si>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</si>
  <si>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</si>
  <si>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</si>
  <si>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</si>
  <si>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</si>
  <si>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</si>
  <si>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</si>
  <si>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</si>
  <si>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</si>
  <si>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</si>
  <si>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</si>
  <si>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</si>
  <si>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</si>
  <si>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</si>
  <si>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</si>
  <si>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</si>
  <si>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</si>
  <si>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</si>
  <si>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</si>
  <si>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</si>
  <si>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</si>
  <si>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</si>
  <si>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</si>
  <si>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</si>
  <si>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</si>
  <si>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</si>
  <si>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</si>
  <si>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</si>
  <si>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</si>
  <si>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</si>
  <si>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</si>
  <si>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</si>
  <si>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</si>
  <si>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</si>
  <si>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</si>
  <si>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</si>
  <si>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</si>
  <si>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</si>
  <si>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</si>
  <si>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</si>
  <si>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</si>
  <si>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</si>
  <si>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</si>
  <si>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</si>
  <si>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</si>
  <si>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</si>
  <si>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</si>
  <si>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</si>
  <si>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</si>
  <si>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</si>
  <si>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</si>
  <si>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</si>
  <si>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</si>
  <si>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</si>
  <si>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</si>
  <si>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</si>
  <si>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</si>
  <si>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</si>
  <si>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</si>
  <si>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</si>
  <si>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</si>
  <si>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</si>
  <si>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</si>
  <si>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</si>
  <si>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</si>
  <si>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</si>
  <si>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</si>
  <si>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</si>
  <si>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</si>
  <si>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</si>
  <si>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</si>
  <si>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</si>
  <si>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</si>
  <si>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</si>
  <si>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12.09.2017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</si>
</sst>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88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65</v>
      </c>
      <c r="F5" s="67" t="s">
        <v>66</v>
      </c>
      <c r="G5" s="52" t="s">
        <v>67</v>
      </c>
      <c r="H5" s="61" t="s">
        <v>89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68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61</v>
      </c>
      <c r="B8" s="54"/>
      <c r="C8" s="55" t="s">
        <v>62</v>
      </c>
      <c r="D8" s="13"/>
      <c r="E8" s="28">
        <f>SUM(E9:E10)</f>
        <v>7335800</v>
      </c>
      <c r="F8" s="28">
        <f>SUM(F9:F10)</f>
        <v>7335800</v>
      </c>
      <c r="G8" s="28">
        <f>SUM(G9:G10)</f>
        <v>7335800</v>
      </c>
      <c r="H8" s="15">
        <f>H9+H10</f>
        <v>93059.15999999999</v>
      </c>
      <c r="I8" s="15">
        <f>H8/E8*100</f>
        <v>1.2685618473786089</v>
      </c>
    </row>
    <row r="9" spans="1:9" ht="17.25" customHeight="1">
      <c r="A9" s="37" t="s">
        <v>3</v>
      </c>
      <c r="B9" s="13"/>
      <c r="C9" s="56" t="s">
        <v>63</v>
      </c>
      <c r="D9" s="13"/>
      <c r="E9" s="42">
        <v>6575800</v>
      </c>
      <c r="F9" s="42">
        <v>6575800</v>
      </c>
      <c r="G9" s="42">
        <v>6575800</v>
      </c>
      <c r="H9" s="42">
        <v>3173.65</v>
      </c>
      <c r="I9" s="42">
        <f>H9/E9*100</f>
        <v>0.0482625688129201</v>
      </c>
    </row>
    <row r="10" spans="1:9" ht="35.25" customHeight="1">
      <c r="A10" s="37" t="s">
        <v>5</v>
      </c>
      <c r="B10" s="13"/>
      <c r="C10" s="57" t="s">
        <v>64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4520303</v>
      </c>
      <c r="I11" s="15">
        <f>H11/E11*100</f>
        <v>62.59863011554795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</f>
        <v>56423.28</v>
      </c>
      <c r="I12" s="41">
        <f aca="true" t="shared" si="0" ref="I12:I42">H12/E12*100</f>
        <v>63.39694382022471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2">
        <f>24360+36140+100550+37450</f>
        <v>198500</v>
      </c>
      <c r="I13" s="41">
        <f t="shared" si="0"/>
        <v>100</v>
      </c>
      <c r="K13" s="48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2">
        <f>63500+123500+38400+256860+89730+85700+85500+124380+158000+293620+46350+44912+132000+55740+64980+35730+119700+84700+35730+95360+128920+180050+28800+122330+159930+175728+55450+36530+132500+76000</f>
        <v>3130630</v>
      </c>
      <c r="I14" s="41">
        <f t="shared" si="0"/>
        <v>65.63165618448637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/>
      <c r="I15" s="41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</f>
        <v>365408</v>
      </c>
      <c r="I16" s="41">
        <f t="shared" si="0"/>
        <v>76.68583420776496</v>
      </c>
    </row>
    <row r="17" spans="1:9" ht="36">
      <c r="A17" s="37" t="s">
        <v>70</v>
      </c>
      <c r="B17" s="43"/>
      <c r="C17" s="46" t="s">
        <v>53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</f>
        <v>386419.32</v>
      </c>
      <c r="I17" s="41">
        <f t="shared" si="0"/>
        <v>77.76330119136719</v>
      </c>
    </row>
    <row r="18" spans="1:9" ht="18">
      <c r="A18" s="37" t="s">
        <v>71</v>
      </c>
      <c r="B18" s="43"/>
      <c r="C18" s="46" t="s">
        <v>54</v>
      </c>
      <c r="D18" s="45"/>
      <c r="E18" s="18">
        <f>100000+73500</f>
        <v>173500</v>
      </c>
      <c r="F18" s="18">
        <f>E18</f>
        <v>173500</v>
      </c>
      <c r="G18" s="18"/>
      <c r="H18" s="42">
        <v>50880</v>
      </c>
      <c r="I18" s="41">
        <f t="shared" si="0"/>
        <v>29.32564841498559</v>
      </c>
    </row>
    <row r="19" spans="1:9" ht="54">
      <c r="A19" s="37" t="s">
        <v>72</v>
      </c>
      <c r="B19" s="43"/>
      <c r="C19" s="46" t="s">
        <v>55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73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">
      <c r="A21" s="37" t="s">
        <v>74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18">
      <c r="A22" s="37" t="s">
        <v>75</v>
      </c>
      <c r="B22" s="43"/>
      <c r="C22" s="44" t="s">
        <v>46</v>
      </c>
      <c r="D22" s="45"/>
      <c r="E22" s="18">
        <v>50000</v>
      </c>
      <c r="F22" s="18">
        <v>50000</v>
      </c>
      <c r="G22" s="18"/>
      <c r="H22" s="42"/>
      <c r="I22" s="41">
        <f t="shared" si="0"/>
        <v>0</v>
      </c>
    </row>
    <row r="23" spans="1:9" ht="18.75" customHeight="1">
      <c r="A23" s="37" t="s">
        <v>76</v>
      </c>
      <c r="B23" s="43"/>
      <c r="C23" s="44" t="s">
        <v>47</v>
      </c>
      <c r="D23" s="45"/>
      <c r="E23" s="18">
        <v>50000</v>
      </c>
      <c r="F23" s="18">
        <v>50000</v>
      </c>
      <c r="G23" s="18"/>
      <c r="H23" s="42"/>
      <c r="I23" s="41">
        <f t="shared" si="0"/>
        <v>0</v>
      </c>
    </row>
    <row r="24" spans="1:9" ht="36">
      <c r="A24" s="37" t="s">
        <v>77</v>
      </c>
      <c r="B24" s="43"/>
      <c r="C24" s="44" t="s">
        <v>48</v>
      </c>
      <c r="D24" s="45"/>
      <c r="E24" s="18">
        <v>50000</v>
      </c>
      <c r="F24" s="18">
        <v>50000</v>
      </c>
      <c r="G24" s="18"/>
      <c r="H24" s="42"/>
      <c r="I24" s="41">
        <f t="shared" si="0"/>
        <v>0</v>
      </c>
    </row>
    <row r="25" spans="1:9" ht="18">
      <c r="A25" s="37" t="s">
        <v>78</v>
      </c>
      <c r="B25" s="43"/>
      <c r="C25" s="44" t="s">
        <v>49</v>
      </c>
      <c r="D25" s="45"/>
      <c r="E25" s="18">
        <v>50000</v>
      </c>
      <c r="F25" s="18">
        <v>50000</v>
      </c>
      <c r="G25" s="18"/>
      <c r="H25" s="42"/>
      <c r="I25" s="41">
        <f t="shared" si="0"/>
        <v>0</v>
      </c>
    </row>
    <row r="26" spans="1:9" ht="54">
      <c r="A26" s="37" t="s">
        <v>79</v>
      </c>
      <c r="B26" s="43"/>
      <c r="C26" s="50" t="s">
        <v>52</v>
      </c>
      <c r="D26" s="45"/>
      <c r="E26" s="18">
        <v>366672</v>
      </c>
      <c r="F26" s="18">
        <v>366672</v>
      </c>
      <c r="G26" s="18"/>
      <c r="H26" s="42">
        <f>178785+2011.8+1245.6</f>
        <v>182042.4</v>
      </c>
      <c r="I26" s="41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542041.47</v>
      </c>
      <c r="I27" s="15">
        <f t="shared" si="0"/>
        <v>44.28443382352941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2">
        <f>48400+60800</f>
        <v>109200</v>
      </c>
      <c r="I28" s="41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2">
        <f>19025+27900+23650+14230+23360+24680</f>
        <v>132845</v>
      </c>
      <c r="I29" s="41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2">
        <f>69996.79+104871.96+125127.72</f>
        <v>299996.47</v>
      </c>
      <c r="I30" s="41">
        <f t="shared" si="0"/>
        <v>99.99882333333332</v>
      </c>
    </row>
    <row r="31" spans="1:9" ht="36" customHeight="1">
      <c r="A31" s="37" t="s">
        <v>80</v>
      </c>
      <c r="B31" s="43"/>
      <c r="C31" s="46" t="s">
        <v>51</v>
      </c>
      <c r="D31" s="45"/>
      <c r="E31" s="47">
        <f>1200000-626000</f>
        <v>574000</v>
      </c>
      <c r="F31" s="47">
        <f>1200000-626000</f>
        <v>574000</v>
      </c>
      <c r="G31" s="47"/>
      <c r="H31" s="49"/>
      <c r="I31" s="41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15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2"/>
      <c r="I33" s="41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2">
        <v>10000</v>
      </c>
      <c r="I34" s="41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2">
        <v>9993.6</v>
      </c>
      <c r="I35" s="41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15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2"/>
      <c r="I37" s="41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2">
        <f>79747.2+1183.31</f>
        <v>80930.51</v>
      </c>
      <c r="I38" s="41">
        <f t="shared" si="0"/>
        <v>82.6364570186939</v>
      </c>
    </row>
    <row r="39" spans="1:9" ht="81.75" customHeight="1">
      <c r="A39" s="37" t="s">
        <v>84</v>
      </c>
      <c r="B39" s="21"/>
      <c r="C39" s="51" t="s">
        <v>58</v>
      </c>
      <c r="D39" s="29"/>
      <c r="E39" s="20">
        <v>400000</v>
      </c>
      <c r="F39" s="20">
        <v>400000</v>
      </c>
      <c r="G39" s="20"/>
      <c r="H39" s="42">
        <v>11280</v>
      </c>
      <c r="I39" s="41">
        <f t="shared" si="0"/>
        <v>2.82</v>
      </c>
    </row>
    <row r="40" spans="1:9" ht="75.75" customHeight="1">
      <c r="A40" s="37" t="s">
        <v>85</v>
      </c>
      <c r="B40" s="21"/>
      <c r="C40" s="51" t="s">
        <v>59</v>
      </c>
      <c r="D40" s="29"/>
      <c r="E40" s="20">
        <v>1100000</v>
      </c>
      <c r="F40" s="20">
        <v>1100000</v>
      </c>
      <c r="G40" s="20"/>
      <c r="H40" s="42">
        <v>28200</v>
      </c>
      <c r="I40" s="41">
        <f t="shared" si="0"/>
        <v>2.563636363636364</v>
      </c>
    </row>
    <row r="41" spans="1:9" ht="42.75" customHeight="1">
      <c r="A41" s="37" t="s">
        <v>86</v>
      </c>
      <c r="B41" s="21"/>
      <c r="C41" s="51" t="s">
        <v>87</v>
      </c>
      <c r="D41" s="29"/>
      <c r="E41" s="20">
        <v>396000</v>
      </c>
      <c r="F41" s="20">
        <f>E41</f>
        <v>396000</v>
      </c>
      <c r="G41" s="20"/>
      <c r="H41" s="42"/>
      <c r="I41" s="41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16">
        <f>E8+E11+E27+E32+E36</f>
        <v>17944824.93</v>
      </c>
      <c r="F42" s="16">
        <f>F8+F11+F27+F32+F36</f>
        <v>17944824.93</v>
      </c>
      <c r="G42" s="16">
        <f>G8+G11+G27+G32+G36</f>
        <v>7335800</v>
      </c>
      <c r="H42" s="16">
        <f>H8+H11+H27+H32+H36</f>
        <v>5295807.739999999</v>
      </c>
      <c r="I42" s="15">
        <f t="shared" si="0"/>
        <v>29.511615525134015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48"/>
    </row>
    <row r="45" spans="5:8" ht="35.25" customHeight="1">
      <c r="E45" s="1"/>
      <c r="F45" s="1"/>
      <c r="G45" s="1"/>
      <c r="H45" s="48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2017-09-12T13:10:27Z</dcterms:modified>
  <cp:category/>
  <cp:version/>
  <cp:contentType/>
  <cp:contentStatus/>
</cp:coreProperties>
</file>